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y\Desktop\2022.3直播\excel 2016\任务4.4\"/>
    </mc:Choice>
  </mc:AlternateContent>
  <xr:revisionPtr revIDLastSave="0" documentId="13_ncr:1_{8F818D8F-3906-4EC8-9196-BB22E1E8367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B超工作量统计" sheetId="1" r:id="rId1"/>
    <sheet name="职工信息表" sheetId="6" r:id="rId2"/>
    <sheet name="饼图" sheetId="4" r:id="rId3"/>
    <sheet name="双Y轴图" sheetId="5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9" i="6" l="1"/>
  <c r="I39" i="6" s="1"/>
  <c r="L39" i="6" s="1"/>
  <c r="H38" i="6"/>
  <c r="I38" i="6" s="1"/>
  <c r="L38" i="6" s="1"/>
  <c r="I37" i="6"/>
  <c r="L37" i="6" s="1"/>
  <c r="H37" i="6"/>
  <c r="H36" i="6"/>
  <c r="I36" i="6" s="1"/>
  <c r="L36" i="6" s="1"/>
  <c r="H35" i="6"/>
  <c r="I35" i="6" s="1"/>
  <c r="L35" i="6" s="1"/>
  <c r="H34" i="6"/>
  <c r="I34" i="6" s="1"/>
  <c r="L34" i="6" s="1"/>
  <c r="I33" i="6"/>
  <c r="L33" i="6" s="1"/>
  <c r="H33" i="6"/>
  <c r="I31" i="6"/>
  <c r="L31" i="6" s="1"/>
  <c r="H31" i="6"/>
  <c r="H30" i="6"/>
  <c r="I30" i="6" s="1"/>
  <c r="L30" i="6" s="1"/>
  <c r="H29" i="6"/>
  <c r="I29" i="6" s="1"/>
  <c r="L29" i="6" s="1"/>
  <c r="H28" i="6"/>
  <c r="I28" i="6" s="1"/>
  <c r="L28" i="6" s="1"/>
  <c r="I27" i="6"/>
  <c r="L27" i="6" s="1"/>
  <c r="H27" i="6"/>
  <c r="H26" i="6"/>
  <c r="I26" i="6" s="1"/>
  <c r="L26" i="6" s="1"/>
  <c r="H25" i="6"/>
  <c r="I25" i="6" s="1"/>
  <c r="L25" i="6" s="1"/>
  <c r="H24" i="6"/>
  <c r="I24" i="6" s="1"/>
  <c r="L24" i="6" s="1"/>
  <c r="I23" i="6"/>
  <c r="L23" i="6" s="1"/>
  <c r="H23" i="6"/>
  <c r="H22" i="6"/>
  <c r="I22" i="6" s="1"/>
  <c r="L22" i="6" s="1"/>
  <c r="H21" i="6"/>
  <c r="I21" i="6" s="1"/>
  <c r="L21" i="6" s="1"/>
  <c r="H20" i="6"/>
  <c r="I20" i="6" s="1"/>
  <c r="L20" i="6" s="1"/>
  <c r="H18" i="6"/>
  <c r="I18" i="6" s="1"/>
  <c r="L18" i="6" s="1"/>
  <c r="I17" i="6"/>
  <c r="L17" i="6" s="1"/>
  <c r="H17" i="6"/>
  <c r="H16" i="6"/>
  <c r="I16" i="6" s="1"/>
  <c r="L16" i="6" s="1"/>
  <c r="H15" i="6"/>
  <c r="I15" i="6" s="1"/>
  <c r="L15" i="6" s="1"/>
  <c r="H14" i="6"/>
  <c r="I14" i="6" s="1"/>
  <c r="L14" i="6" s="1"/>
  <c r="I13" i="6"/>
  <c r="L13" i="6" s="1"/>
  <c r="H13" i="6"/>
  <c r="H12" i="6"/>
  <c r="I12" i="6" s="1"/>
  <c r="L12" i="6" s="1"/>
  <c r="H11" i="6"/>
  <c r="I11" i="6" s="1"/>
  <c r="L11" i="6" s="1"/>
  <c r="H10" i="6"/>
  <c r="I10" i="6" s="1"/>
  <c r="L10" i="6" s="1"/>
  <c r="I9" i="6"/>
  <c r="L9" i="6" s="1"/>
  <c r="H9" i="6"/>
  <c r="H8" i="6"/>
  <c r="I8" i="6" s="1"/>
  <c r="L8" i="6" s="1"/>
  <c r="H6" i="6"/>
  <c r="I6" i="6" s="1"/>
  <c r="L6" i="6" s="1"/>
  <c r="H5" i="6"/>
  <c r="I5" i="6" s="1"/>
  <c r="L5" i="6" s="1"/>
  <c r="H4" i="6"/>
  <c r="I4" i="6" s="1"/>
  <c r="L4" i="6" s="1"/>
  <c r="I3" i="6"/>
  <c r="L3" i="6" s="1"/>
  <c r="H3" i="6"/>
  <c r="H2" i="6"/>
  <c r="I2" i="6" s="1"/>
  <c r="L2" i="6" s="1"/>
  <c r="L19" i="6" l="1"/>
  <c r="L7" i="6"/>
  <c r="L32" i="6"/>
  <c r="L40" i="6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L41" i="6" l="1"/>
  <c r="F9" i="1"/>
  <c r="E9" i="1"/>
  <c r="D9" i="1"/>
  <c r="C9" i="1"/>
  <c r="G8" i="1"/>
  <c r="G7" i="1"/>
  <c r="G6" i="1"/>
  <c r="G9" i="1" l="1"/>
  <c r="H9" i="1"/>
  <c r="H7" i="1"/>
  <c r="H8" i="1"/>
  <c r="H6" i="1"/>
</calcChain>
</file>

<file path=xl/sharedStrings.xml><?xml version="1.0" encoding="utf-8"?>
<sst xmlns="http://schemas.openxmlformats.org/spreadsheetml/2006/main" count="210" uniqueCount="119">
  <si>
    <t>B超工作量统计</t>
    <phoneticPr fontId="3" type="noConversion"/>
  </si>
  <si>
    <t>一季度</t>
    <phoneticPr fontId="3" type="noConversion"/>
  </si>
  <si>
    <t>二季度</t>
    <phoneticPr fontId="3" type="noConversion"/>
  </si>
  <si>
    <t>三季度</t>
    <phoneticPr fontId="3" type="noConversion"/>
  </si>
  <si>
    <t>四季度</t>
    <phoneticPr fontId="3" type="noConversion"/>
  </si>
  <si>
    <t>总计</t>
    <phoneticPr fontId="3" type="noConversion"/>
  </si>
  <si>
    <t>占总数百分比</t>
    <phoneticPr fontId="3" type="noConversion"/>
  </si>
  <si>
    <t>合计</t>
    <phoneticPr fontId="3" type="noConversion"/>
  </si>
  <si>
    <t>销售收入统计</t>
    <phoneticPr fontId="3" type="noConversion"/>
  </si>
  <si>
    <t>产品名称</t>
    <phoneticPr fontId="3" type="noConversion"/>
  </si>
  <si>
    <t>金额</t>
    <phoneticPr fontId="3" type="noConversion"/>
  </si>
  <si>
    <t>扫描枪</t>
    <phoneticPr fontId="3" type="noConversion"/>
  </si>
  <si>
    <t>定位扫描枪</t>
    <phoneticPr fontId="3" type="noConversion"/>
  </si>
  <si>
    <t>刷卡器</t>
    <phoneticPr fontId="3" type="noConversion"/>
  </si>
  <si>
    <t>报警器</t>
    <phoneticPr fontId="3" type="noConversion"/>
  </si>
  <si>
    <t>定位报警器</t>
    <phoneticPr fontId="3" type="noConversion"/>
  </si>
  <si>
    <t>扫描系统</t>
    <phoneticPr fontId="3" type="noConversion"/>
  </si>
  <si>
    <t>刷卡系统</t>
    <phoneticPr fontId="3" type="noConversion"/>
  </si>
  <si>
    <t>报警系统</t>
    <phoneticPr fontId="3" type="noConversion"/>
  </si>
  <si>
    <t>费用支出统计</t>
    <phoneticPr fontId="3" type="noConversion"/>
  </si>
  <si>
    <t xml:space="preserve"> 类别</t>
    <phoneticPr fontId="3" type="noConversion"/>
  </si>
  <si>
    <t>金额</t>
    <phoneticPr fontId="3" type="noConversion"/>
  </si>
  <si>
    <t>租金</t>
    <phoneticPr fontId="3" type="noConversion"/>
  </si>
  <si>
    <t>耗材</t>
    <phoneticPr fontId="3" type="noConversion"/>
  </si>
  <si>
    <t>杂项</t>
    <phoneticPr fontId="3" type="noConversion"/>
  </si>
  <si>
    <t>地区1薪酬</t>
    <phoneticPr fontId="3" type="noConversion"/>
  </si>
  <si>
    <t>地区2薪酬</t>
    <phoneticPr fontId="3" type="noConversion"/>
  </si>
  <si>
    <t>地区3薪酬</t>
    <phoneticPr fontId="3" type="noConversion"/>
  </si>
  <si>
    <t>地区4薪酬</t>
    <phoneticPr fontId="3" type="noConversion"/>
  </si>
  <si>
    <t>销售额与增长率</t>
    <phoneticPr fontId="3" type="noConversion"/>
  </si>
  <si>
    <t>上年销售收入</t>
    <phoneticPr fontId="3" type="noConversion"/>
  </si>
  <si>
    <t>本年销售收入</t>
    <phoneticPr fontId="3" type="noConversion"/>
  </si>
  <si>
    <t>增长率</t>
    <phoneticPr fontId="3" type="noConversion"/>
  </si>
  <si>
    <t>产品1</t>
    <phoneticPr fontId="3" type="noConversion"/>
  </si>
  <si>
    <t>产品2</t>
  </si>
  <si>
    <t>产品3</t>
  </si>
  <si>
    <t>产品4</t>
  </si>
  <si>
    <t>产品5</t>
  </si>
  <si>
    <t>产品6</t>
  </si>
  <si>
    <t>产品7</t>
  </si>
  <si>
    <t>产品8</t>
  </si>
  <si>
    <t>产品9</t>
  </si>
  <si>
    <t>产品10</t>
  </si>
  <si>
    <t>产品11</t>
  </si>
  <si>
    <t>产品12</t>
  </si>
  <si>
    <t>产品13</t>
  </si>
  <si>
    <t>产品14</t>
  </si>
  <si>
    <t>产品15</t>
  </si>
  <si>
    <t>产品16</t>
  </si>
  <si>
    <t>单位名称</t>
    <phoneticPr fontId="3" type="noConversion"/>
  </si>
  <si>
    <t>姓名</t>
    <phoneticPr fontId="3" type="noConversion"/>
  </si>
  <si>
    <t>性别</t>
    <phoneticPr fontId="3" type="noConversion"/>
  </si>
  <si>
    <t>出生年月</t>
    <phoneticPr fontId="3" type="noConversion"/>
  </si>
  <si>
    <t>职称</t>
    <phoneticPr fontId="3" type="noConversion"/>
  </si>
  <si>
    <t>基本工资</t>
    <phoneticPr fontId="3" type="noConversion"/>
  </si>
  <si>
    <t>津贴</t>
    <phoneticPr fontId="3" type="noConversion"/>
  </si>
  <si>
    <t>职贴</t>
    <phoneticPr fontId="3" type="noConversion"/>
  </si>
  <si>
    <t>应发</t>
    <phoneticPr fontId="3" type="noConversion"/>
  </si>
  <si>
    <t>个人税</t>
    <phoneticPr fontId="3" type="noConversion"/>
  </si>
  <si>
    <t>水电费</t>
    <phoneticPr fontId="3" type="noConversion"/>
  </si>
  <si>
    <t>实发</t>
    <phoneticPr fontId="3" type="noConversion"/>
  </si>
  <si>
    <t>工学院</t>
  </si>
  <si>
    <t>马淑恩</t>
  </si>
  <si>
    <t>女</t>
    <phoneticPr fontId="3" type="noConversion"/>
  </si>
  <si>
    <t>副教授</t>
    <phoneticPr fontId="3" type="noConversion"/>
  </si>
  <si>
    <t>齐飞</t>
  </si>
  <si>
    <t>男</t>
    <phoneticPr fontId="3" type="noConversion"/>
  </si>
  <si>
    <t>副教授</t>
    <phoneticPr fontId="3" type="noConversion"/>
  </si>
  <si>
    <t>孟梦</t>
  </si>
  <si>
    <t>女</t>
    <phoneticPr fontId="3" type="noConversion"/>
  </si>
  <si>
    <t>理学院</t>
  </si>
  <si>
    <t>刘亚静</t>
  </si>
  <si>
    <t>商学院</t>
  </si>
  <si>
    <t>郭海英</t>
  </si>
  <si>
    <t>副教授 汇总</t>
  </si>
  <si>
    <t>马会爽</t>
  </si>
  <si>
    <t>女</t>
    <phoneticPr fontId="3" type="noConversion"/>
  </si>
  <si>
    <t>讲师</t>
    <phoneticPr fontId="3" type="noConversion"/>
  </si>
  <si>
    <t>李云飞</t>
  </si>
  <si>
    <t>男</t>
    <phoneticPr fontId="3" type="noConversion"/>
  </si>
  <si>
    <t>讲师</t>
    <phoneticPr fontId="3" type="noConversion"/>
  </si>
  <si>
    <t>王玮</t>
  </si>
  <si>
    <t>女</t>
    <phoneticPr fontId="3" type="noConversion"/>
  </si>
  <si>
    <t>王嘉</t>
  </si>
  <si>
    <t>潘成文</t>
  </si>
  <si>
    <t>夏小波</t>
  </si>
  <si>
    <t>张然</t>
  </si>
  <si>
    <t>王孟</t>
  </si>
  <si>
    <t>张奇</t>
  </si>
  <si>
    <t>孙帅</t>
  </si>
  <si>
    <t>马春英</t>
  </si>
  <si>
    <t>讲师 汇总</t>
  </si>
  <si>
    <t>许炎锋</t>
  </si>
  <si>
    <t>教授</t>
    <phoneticPr fontId="3" type="noConversion"/>
  </si>
  <si>
    <t>李新江</t>
  </si>
  <si>
    <t>史晓赟</t>
  </si>
  <si>
    <t>胡洪静</t>
  </si>
  <si>
    <t>卜辉娟</t>
  </si>
  <si>
    <t>尹娴</t>
  </si>
  <si>
    <t>赵志军</t>
  </si>
  <si>
    <t>王金科</t>
  </si>
  <si>
    <t>李东慧</t>
  </si>
  <si>
    <t>刘燕凤</t>
  </si>
  <si>
    <t>张帝</t>
  </si>
  <si>
    <t>谢枭豪</t>
  </si>
  <si>
    <t>教授 汇总</t>
  </si>
  <si>
    <t>张宁</t>
  </si>
  <si>
    <t>助教</t>
    <phoneticPr fontId="3" type="noConversion"/>
  </si>
  <si>
    <t>邢易</t>
  </si>
  <si>
    <t>李辉玲</t>
  </si>
  <si>
    <t>梁晓萌</t>
  </si>
  <si>
    <t>彭雁南</t>
  </si>
  <si>
    <t>于铭</t>
  </si>
  <si>
    <t>张娟</t>
  </si>
  <si>
    <t>助教 汇总</t>
  </si>
  <si>
    <t>总计</t>
  </si>
  <si>
    <t>2019年</t>
    <phoneticPr fontId="3" type="noConversion"/>
  </si>
  <si>
    <t>2020年</t>
    <phoneticPr fontId="3" type="noConversion"/>
  </si>
  <si>
    <t>2021年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</si>
</sst>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¥&quot;* #,##0.00_ ;_ &quot;¥&quot;* \-#,##0.00_ ;_ &quot;¥&quot;* &quot;-&quot;??_ ;_ @_ "/>
    <numFmt numFmtId="43" formatCode="_ * #,##0.00_ ;_ * \-#,##0.00_ ;_ * &quot;-&quot;??_ ;_ @_ "/>
  </numFmts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1"/>
      <color rgb="FFFA7D00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b/>
      <sz val="12"/>
      <color indexed="8"/>
      <name val="方正中倩简体"/>
      <family val="4"/>
      <charset val="134"/>
    </font>
    <font>
      <sz val="12"/>
      <name val="宋体"/>
      <family val="3"/>
      <charset val="134"/>
    </font>
    <font>
      <b/>
      <sz val="11"/>
      <color indexed="9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4"/>
      <color indexed="8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0"/>
      <color indexed="8"/>
      <name val="Arial"/>
      <family val="2"/>
    </font>
    <font>
      <b/>
      <sz val="14"/>
      <name val="楷体_GB2312"/>
      <family val="3"/>
      <charset val="134"/>
    </font>
    <font>
      <sz val="14"/>
      <name val="楷体_GB2312"/>
      <family val="3"/>
      <charset val="134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>
      <alignment vertical="center"/>
    </xf>
    <xf numFmtId="0" fontId="8" fillId="0" borderId="0">
      <alignment vertical="center"/>
    </xf>
    <xf numFmtId="0" fontId="10" fillId="0" borderId="0">
      <alignment vertical="top"/>
    </xf>
    <xf numFmtId="43" fontId="1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4" fontId="1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" fillId="0" borderId="0">
      <alignment vertical="top"/>
    </xf>
    <xf numFmtId="0" fontId="14" fillId="0" borderId="0"/>
    <xf numFmtId="0" fontId="6" fillId="2" borderId="1" applyNumberFormat="0" applyAlignment="0" applyProtection="0">
      <alignment vertical="center"/>
    </xf>
    <xf numFmtId="0" fontId="15" fillId="0" borderId="0">
      <alignment vertical="top"/>
    </xf>
    <xf numFmtId="0" fontId="7" fillId="3" borderId="0" applyNumberFormat="0" applyBorder="0" applyAlignment="0" applyProtection="0">
      <alignment vertical="center"/>
    </xf>
    <xf numFmtId="0" fontId="10" fillId="0" borderId="0"/>
  </cellStyleXfs>
  <cellXfs count="32">
    <xf numFmtId="0" fontId="0" fillId="0" borderId="0" xfId="0">
      <alignment vertical="center"/>
    </xf>
    <xf numFmtId="0" fontId="2" fillId="0" borderId="0" xfId="0" applyFont="1">
      <alignment vertical="center"/>
    </xf>
    <xf numFmtId="10" fontId="0" fillId="0" borderId="0" xfId="0" applyNumberFormat="1">
      <alignment vertical="center"/>
    </xf>
    <xf numFmtId="0" fontId="10" fillId="0" borderId="0" xfId="2" applyAlignment="1">
      <alignment vertical="center"/>
    </xf>
    <xf numFmtId="0" fontId="11" fillId="4" borderId="3" xfId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/>
    </xf>
    <xf numFmtId="43" fontId="12" fillId="0" borderId="6" xfId="3" applyFont="1" applyBorder="1" applyAlignment="1">
      <alignment horizontal="center" vertical="center" wrapText="1"/>
    </xf>
    <xf numFmtId="0" fontId="11" fillId="5" borderId="9" xfId="4" applyFont="1" applyFill="1" applyBorder="1" applyAlignment="1">
      <alignment horizontal="center" vertical="center"/>
    </xf>
    <xf numFmtId="0" fontId="12" fillId="0" borderId="9" xfId="4" applyFont="1" applyBorder="1" applyAlignment="1">
      <alignment horizontal="center" vertical="center"/>
    </xf>
    <xf numFmtId="0" fontId="12" fillId="0" borderId="9" xfId="5" applyNumberFormat="1" applyFont="1" applyBorder="1" applyAlignment="1">
      <alignment horizontal="center" vertical="center"/>
    </xf>
    <xf numFmtId="9" fontId="12" fillId="0" borderId="9" xfId="6" applyFont="1" applyBorder="1" applyAlignment="1">
      <alignment horizontal="center" vertical="center"/>
    </xf>
    <xf numFmtId="0" fontId="16" fillId="0" borderId="9" xfId="14" applyFont="1" applyBorder="1" applyAlignment="1">
      <alignment horizontal="center"/>
    </xf>
    <xf numFmtId="0" fontId="10" fillId="0" borderId="0" xfId="14"/>
    <xf numFmtId="0" fontId="17" fillId="0" borderId="9" xfId="14" quotePrefix="1" applyFont="1" applyBorder="1" applyAlignment="1">
      <alignment horizontal="center"/>
    </xf>
    <xf numFmtId="0" fontId="17" fillId="0" borderId="9" xfId="14" applyFont="1" applyBorder="1" applyAlignment="1">
      <alignment horizontal="center" vertical="top" wrapText="1"/>
    </xf>
    <xf numFmtId="0" fontId="17" fillId="0" borderId="9" xfId="14" applyFont="1" applyBorder="1" applyAlignment="1">
      <alignment horizontal="center"/>
    </xf>
    <xf numFmtId="14" fontId="17" fillId="0" borderId="9" xfId="14" applyNumberFormat="1" applyFont="1" applyBorder="1" applyAlignment="1">
      <alignment horizontal="center"/>
    </xf>
    <xf numFmtId="1" fontId="17" fillId="0" borderId="9" xfId="14" applyNumberFormat="1" applyFont="1" applyBorder="1" applyAlignment="1">
      <alignment horizontal="center"/>
    </xf>
    <xf numFmtId="0" fontId="17" fillId="0" borderId="0" xfId="14" quotePrefix="1" applyFont="1" applyAlignment="1">
      <alignment horizontal="center"/>
    </xf>
    <xf numFmtId="0" fontId="17" fillId="0" borderId="0" xfId="14" applyFont="1" applyAlignment="1">
      <alignment horizontal="center"/>
    </xf>
    <xf numFmtId="14" fontId="17" fillId="0" borderId="0" xfId="14" applyNumberFormat="1" applyFont="1" applyAlignment="1">
      <alignment horizontal="center"/>
    </xf>
    <xf numFmtId="0" fontId="16" fillId="0" borderId="0" xfId="14" applyFont="1" applyAlignment="1">
      <alignment horizontal="center"/>
    </xf>
    <xf numFmtId="1" fontId="17" fillId="0" borderId="0" xfId="14" applyNumberFormat="1" applyFont="1" applyAlignment="1">
      <alignment horizontal="center"/>
    </xf>
    <xf numFmtId="0" fontId="18" fillId="0" borderId="0" xfId="14" quotePrefix="1" applyFont="1"/>
    <xf numFmtId="0" fontId="2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13" fillId="0" borderId="0" xfId="4" applyFont="1" applyAlignment="1">
      <alignment horizontal="center"/>
    </xf>
  </cellXfs>
  <cellStyles count="15">
    <cellStyle name="百分比 2" xfId="6" xr:uid="{00000000-0005-0000-0000-000000000000}"/>
    <cellStyle name="标题 5" xfId="7" xr:uid="{00000000-0005-0000-0000-000001000000}"/>
    <cellStyle name="常规" xfId="0" builtinId="0"/>
    <cellStyle name="常规 2" xfId="2" xr:uid="{00000000-0005-0000-0000-000003000000}"/>
    <cellStyle name="常规 2 2" xfId="8" xr:uid="{00000000-0005-0000-0000-000004000000}"/>
    <cellStyle name="常规 3" xfId="9" xr:uid="{00000000-0005-0000-0000-000005000000}"/>
    <cellStyle name="常规 4" xfId="10" xr:uid="{00000000-0005-0000-0000-000006000000}"/>
    <cellStyle name="常规 5" xfId="14" xr:uid="{00000000-0005-0000-0000-000007000000}"/>
    <cellStyle name="常规_Sheet2" xfId="4" xr:uid="{00000000-0005-0000-0000-000008000000}"/>
    <cellStyle name="常规_图表4" xfId="1" xr:uid="{00000000-0005-0000-0000-000009000000}"/>
    <cellStyle name="货币 2" xfId="5" xr:uid="{00000000-0005-0000-0000-00000A000000}"/>
    <cellStyle name="计算 2" xfId="11" xr:uid="{00000000-0005-0000-0000-00000B000000}"/>
    <cellStyle name="千位分隔 2" xfId="3" xr:uid="{00000000-0005-0000-0000-00000C000000}"/>
    <cellStyle name="样式 1" xfId="12" xr:uid="{00000000-0005-0000-0000-00000D000000}"/>
    <cellStyle name="着色 1 2" xfId="13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41</xdr:row>
      <xdr:rowOff>104775</xdr:rowOff>
    </xdr:from>
    <xdr:to>
      <xdr:col>4</xdr:col>
      <xdr:colOff>999563</xdr:colOff>
      <xdr:row>56</xdr:row>
      <xdr:rowOff>28238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533525"/>
          <a:ext cx="4495238" cy="26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15</xdr:row>
      <xdr:rowOff>342900</xdr:rowOff>
    </xdr:from>
    <xdr:to>
      <xdr:col>10</xdr:col>
      <xdr:colOff>1113865</xdr:colOff>
      <xdr:row>24</xdr:row>
      <xdr:rowOff>9242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4152900"/>
          <a:ext cx="4485715" cy="22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10</xdr:col>
      <xdr:colOff>570955</xdr:colOff>
      <xdr:row>9</xdr:row>
      <xdr:rowOff>256873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485775"/>
          <a:ext cx="4361905" cy="2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13</xdr:col>
      <xdr:colOff>142172</xdr:colOff>
      <xdr:row>17</xdr:row>
      <xdr:rowOff>190010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323850"/>
          <a:ext cx="5628572" cy="39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N10"/>
  <sheetViews>
    <sheetView tabSelected="1" workbookViewId="0">
      <selection activeCell="B8" sqref="B8"/>
    </sheetView>
  </sheetViews>
  <sheetFormatPr defaultRowHeight="14"/>
  <cols>
    <col min="1" max="1" width="8.6328125" customWidth="1"/>
    <col min="2" max="2" width="18.453125" customWidth="1"/>
    <col min="8" max="8" width="12.453125" customWidth="1"/>
    <col min="257" max="257" width="8.6328125" customWidth="1"/>
    <col min="258" max="258" width="18.453125" customWidth="1"/>
    <col min="264" max="264" width="12.453125" customWidth="1"/>
    <col min="513" max="513" width="8.6328125" customWidth="1"/>
    <col min="514" max="514" width="18.453125" customWidth="1"/>
    <col min="520" max="520" width="12.453125" customWidth="1"/>
    <col min="769" max="769" width="8.6328125" customWidth="1"/>
    <col min="770" max="770" width="18.453125" customWidth="1"/>
    <col min="776" max="776" width="12.453125" customWidth="1"/>
    <col min="1025" max="1025" width="8.6328125" customWidth="1"/>
    <col min="1026" max="1026" width="18.453125" customWidth="1"/>
    <col min="1032" max="1032" width="12.453125" customWidth="1"/>
    <col min="1281" max="1281" width="8.6328125" customWidth="1"/>
    <col min="1282" max="1282" width="18.453125" customWidth="1"/>
    <col min="1288" max="1288" width="12.453125" customWidth="1"/>
    <col min="1537" max="1537" width="8.6328125" customWidth="1"/>
    <col min="1538" max="1538" width="18.453125" customWidth="1"/>
    <col min="1544" max="1544" width="12.453125" customWidth="1"/>
    <col min="1793" max="1793" width="8.6328125" customWidth="1"/>
    <col min="1794" max="1794" width="18.453125" customWidth="1"/>
    <col min="1800" max="1800" width="12.453125" customWidth="1"/>
    <col min="2049" max="2049" width="8.6328125" customWidth="1"/>
    <col min="2050" max="2050" width="18.453125" customWidth="1"/>
    <col min="2056" max="2056" width="12.453125" customWidth="1"/>
    <col min="2305" max="2305" width="8.6328125" customWidth="1"/>
    <col min="2306" max="2306" width="18.453125" customWidth="1"/>
    <col min="2312" max="2312" width="12.453125" customWidth="1"/>
    <col min="2561" max="2561" width="8.6328125" customWidth="1"/>
    <col min="2562" max="2562" width="18.453125" customWidth="1"/>
    <col min="2568" max="2568" width="12.453125" customWidth="1"/>
    <col min="2817" max="2817" width="8.6328125" customWidth="1"/>
    <col min="2818" max="2818" width="18.453125" customWidth="1"/>
    <col min="2824" max="2824" width="12.453125" customWidth="1"/>
    <col min="3073" max="3073" width="8.6328125" customWidth="1"/>
    <col min="3074" max="3074" width="18.453125" customWidth="1"/>
    <col min="3080" max="3080" width="12.453125" customWidth="1"/>
    <col min="3329" max="3329" width="8.6328125" customWidth="1"/>
    <col min="3330" max="3330" width="18.453125" customWidth="1"/>
    <col min="3336" max="3336" width="12.453125" customWidth="1"/>
    <col min="3585" max="3585" width="8.6328125" customWidth="1"/>
    <col min="3586" max="3586" width="18.453125" customWidth="1"/>
    <col min="3592" max="3592" width="12.453125" customWidth="1"/>
    <col min="3841" max="3841" width="8.6328125" customWidth="1"/>
    <col min="3842" max="3842" width="18.453125" customWidth="1"/>
    <col min="3848" max="3848" width="12.453125" customWidth="1"/>
    <col min="4097" max="4097" width="8.6328125" customWidth="1"/>
    <col min="4098" max="4098" width="18.453125" customWidth="1"/>
    <col min="4104" max="4104" width="12.453125" customWidth="1"/>
    <col min="4353" max="4353" width="8.6328125" customWidth="1"/>
    <col min="4354" max="4354" width="18.453125" customWidth="1"/>
    <col min="4360" max="4360" width="12.453125" customWidth="1"/>
    <col min="4609" max="4609" width="8.6328125" customWidth="1"/>
    <col min="4610" max="4610" width="18.453125" customWidth="1"/>
    <col min="4616" max="4616" width="12.453125" customWidth="1"/>
    <col min="4865" max="4865" width="8.6328125" customWidth="1"/>
    <col min="4866" max="4866" width="18.453125" customWidth="1"/>
    <col min="4872" max="4872" width="12.453125" customWidth="1"/>
    <col min="5121" max="5121" width="8.6328125" customWidth="1"/>
    <col min="5122" max="5122" width="18.453125" customWidth="1"/>
    <col min="5128" max="5128" width="12.453125" customWidth="1"/>
    <col min="5377" max="5377" width="8.6328125" customWidth="1"/>
    <col min="5378" max="5378" width="18.453125" customWidth="1"/>
    <col min="5384" max="5384" width="12.453125" customWidth="1"/>
    <col min="5633" max="5633" width="8.6328125" customWidth="1"/>
    <col min="5634" max="5634" width="18.453125" customWidth="1"/>
    <col min="5640" max="5640" width="12.453125" customWidth="1"/>
    <col min="5889" max="5889" width="8.6328125" customWidth="1"/>
    <col min="5890" max="5890" width="18.453125" customWidth="1"/>
    <col min="5896" max="5896" width="12.453125" customWidth="1"/>
    <col min="6145" max="6145" width="8.6328125" customWidth="1"/>
    <col min="6146" max="6146" width="18.453125" customWidth="1"/>
    <col min="6152" max="6152" width="12.453125" customWidth="1"/>
    <col min="6401" max="6401" width="8.6328125" customWidth="1"/>
    <col min="6402" max="6402" width="18.453125" customWidth="1"/>
    <col min="6408" max="6408" width="12.453125" customWidth="1"/>
    <col min="6657" max="6657" width="8.6328125" customWidth="1"/>
    <col min="6658" max="6658" width="18.453125" customWidth="1"/>
    <col min="6664" max="6664" width="12.453125" customWidth="1"/>
    <col min="6913" max="6913" width="8.6328125" customWidth="1"/>
    <col min="6914" max="6914" width="18.453125" customWidth="1"/>
    <col min="6920" max="6920" width="12.453125" customWidth="1"/>
    <col min="7169" max="7169" width="8.6328125" customWidth="1"/>
    <col min="7170" max="7170" width="18.453125" customWidth="1"/>
    <col min="7176" max="7176" width="12.453125" customWidth="1"/>
    <col min="7425" max="7425" width="8.6328125" customWidth="1"/>
    <col min="7426" max="7426" width="18.453125" customWidth="1"/>
    <col min="7432" max="7432" width="12.453125" customWidth="1"/>
    <col min="7681" max="7681" width="8.6328125" customWidth="1"/>
    <col min="7682" max="7682" width="18.453125" customWidth="1"/>
    <col min="7688" max="7688" width="12.453125" customWidth="1"/>
    <col min="7937" max="7937" width="8.6328125" customWidth="1"/>
    <col min="7938" max="7938" width="18.453125" customWidth="1"/>
    <col min="7944" max="7944" width="12.453125" customWidth="1"/>
    <col min="8193" max="8193" width="8.6328125" customWidth="1"/>
    <col min="8194" max="8194" width="18.453125" customWidth="1"/>
    <col min="8200" max="8200" width="12.453125" customWidth="1"/>
    <col min="8449" max="8449" width="8.6328125" customWidth="1"/>
    <col min="8450" max="8450" width="18.453125" customWidth="1"/>
    <col min="8456" max="8456" width="12.453125" customWidth="1"/>
    <col min="8705" max="8705" width="8.6328125" customWidth="1"/>
    <col min="8706" max="8706" width="18.453125" customWidth="1"/>
    <col min="8712" max="8712" width="12.453125" customWidth="1"/>
    <col min="8961" max="8961" width="8.6328125" customWidth="1"/>
    <col min="8962" max="8962" width="18.453125" customWidth="1"/>
    <col min="8968" max="8968" width="12.453125" customWidth="1"/>
    <col min="9217" max="9217" width="8.6328125" customWidth="1"/>
    <col min="9218" max="9218" width="18.453125" customWidth="1"/>
    <col min="9224" max="9224" width="12.453125" customWidth="1"/>
    <col min="9473" max="9473" width="8.6328125" customWidth="1"/>
    <col min="9474" max="9474" width="18.453125" customWidth="1"/>
    <col min="9480" max="9480" width="12.453125" customWidth="1"/>
    <col min="9729" max="9729" width="8.6328125" customWidth="1"/>
    <col min="9730" max="9730" width="18.453125" customWidth="1"/>
    <col min="9736" max="9736" width="12.453125" customWidth="1"/>
    <col min="9985" max="9985" width="8.6328125" customWidth="1"/>
    <col min="9986" max="9986" width="18.453125" customWidth="1"/>
    <col min="9992" max="9992" width="12.453125" customWidth="1"/>
    <col min="10241" max="10241" width="8.6328125" customWidth="1"/>
    <col min="10242" max="10242" width="18.453125" customWidth="1"/>
    <col min="10248" max="10248" width="12.453125" customWidth="1"/>
    <col min="10497" max="10497" width="8.6328125" customWidth="1"/>
    <col min="10498" max="10498" width="18.453125" customWidth="1"/>
    <col min="10504" max="10504" width="12.453125" customWidth="1"/>
    <col min="10753" max="10753" width="8.6328125" customWidth="1"/>
    <col min="10754" max="10754" width="18.453125" customWidth="1"/>
    <col min="10760" max="10760" width="12.453125" customWidth="1"/>
    <col min="11009" max="11009" width="8.6328125" customWidth="1"/>
    <col min="11010" max="11010" width="18.453125" customWidth="1"/>
    <col min="11016" max="11016" width="12.453125" customWidth="1"/>
    <col min="11265" max="11265" width="8.6328125" customWidth="1"/>
    <col min="11266" max="11266" width="18.453125" customWidth="1"/>
    <col min="11272" max="11272" width="12.453125" customWidth="1"/>
    <col min="11521" max="11521" width="8.6328125" customWidth="1"/>
    <col min="11522" max="11522" width="18.453125" customWidth="1"/>
    <col min="11528" max="11528" width="12.453125" customWidth="1"/>
    <col min="11777" max="11777" width="8.6328125" customWidth="1"/>
    <col min="11778" max="11778" width="18.453125" customWidth="1"/>
    <col min="11784" max="11784" width="12.453125" customWidth="1"/>
    <col min="12033" max="12033" width="8.6328125" customWidth="1"/>
    <col min="12034" max="12034" width="18.453125" customWidth="1"/>
    <col min="12040" max="12040" width="12.453125" customWidth="1"/>
    <col min="12289" max="12289" width="8.6328125" customWidth="1"/>
    <col min="12290" max="12290" width="18.453125" customWidth="1"/>
    <col min="12296" max="12296" width="12.453125" customWidth="1"/>
    <col min="12545" max="12545" width="8.6328125" customWidth="1"/>
    <col min="12546" max="12546" width="18.453125" customWidth="1"/>
    <col min="12552" max="12552" width="12.453125" customWidth="1"/>
    <col min="12801" max="12801" width="8.6328125" customWidth="1"/>
    <col min="12802" max="12802" width="18.453125" customWidth="1"/>
    <col min="12808" max="12808" width="12.453125" customWidth="1"/>
    <col min="13057" max="13057" width="8.6328125" customWidth="1"/>
    <col min="13058" max="13058" width="18.453125" customWidth="1"/>
    <col min="13064" max="13064" width="12.453125" customWidth="1"/>
    <col min="13313" max="13313" width="8.6328125" customWidth="1"/>
    <col min="13314" max="13314" width="18.453125" customWidth="1"/>
    <col min="13320" max="13320" width="12.453125" customWidth="1"/>
    <col min="13569" max="13569" width="8.6328125" customWidth="1"/>
    <col min="13570" max="13570" width="18.453125" customWidth="1"/>
    <col min="13576" max="13576" width="12.453125" customWidth="1"/>
    <col min="13825" max="13825" width="8.6328125" customWidth="1"/>
    <col min="13826" max="13826" width="18.453125" customWidth="1"/>
    <col min="13832" max="13832" width="12.453125" customWidth="1"/>
    <col min="14081" max="14081" width="8.6328125" customWidth="1"/>
    <col min="14082" max="14082" width="18.453125" customWidth="1"/>
    <col min="14088" max="14088" width="12.453125" customWidth="1"/>
    <col min="14337" max="14337" width="8.6328125" customWidth="1"/>
    <col min="14338" max="14338" width="18.453125" customWidth="1"/>
    <col min="14344" max="14344" width="12.453125" customWidth="1"/>
    <col min="14593" max="14593" width="8.6328125" customWidth="1"/>
    <col min="14594" max="14594" width="18.453125" customWidth="1"/>
    <col min="14600" max="14600" width="12.453125" customWidth="1"/>
    <col min="14849" max="14849" width="8.6328125" customWidth="1"/>
    <col min="14850" max="14850" width="18.453125" customWidth="1"/>
    <col min="14856" max="14856" width="12.453125" customWidth="1"/>
    <col min="15105" max="15105" width="8.6328125" customWidth="1"/>
    <col min="15106" max="15106" width="18.453125" customWidth="1"/>
    <col min="15112" max="15112" width="12.453125" customWidth="1"/>
    <col min="15361" max="15361" width="8.6328125" customWidth="1"/>
    <col min="15362" max="15362" width="18.453125" customWidth="1"/>
    <col min="15368" max="15368" width="12.453125" customWidth="1"/>
    <col min="15617" max="15617" width="8.6328125" customWidth="1"/>
    <col min="15618" max="15618" width="18.453125" customWidth="1"/>
    <col min="15624" max="15624" width="12.453125" customWidth="1"/>
    <col min="15873" max="15873" width="8.6328125" customWidth="1"/>
    <col min="15874" max="15874" width="18.453125" customWidth="1"/>
    <col min="15880" max="15880" width="12.453125" customWidth="1"/>
    <col min="16129" max="16129" width="8.6328125" customWidth="1"/>
    <col min="16130" max="16130" width="18.453125" customWidth="1"/>
    <col min="16136" max="16136" width="12.453125" customWidth="1"/>
  </cols>
  <sheetData>
    <row r="4" spans="2:14" ht="15">
      <c r="B4" s="28" t="s">
        <v>0</v>
      </c>
      <c r="C4" s="28"/>
      <c r="D4" s="28"/>
      <c r="E4" s="28"/>
      <c r="F4" s="28"/>
      <c r="G4" s="28"/>
      <c r="H4" s="28"/>
      <c r="I4" s="1"/>
      <c r="J4" s="1"/>
      <c r="K4" s="1"/>
      <c r="L4" s="1"/>
      <c r="M4" s="1"/>
      <c r="N4" s="1"/>
    </row>
    <row r="5" spans="2:14"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</row>
    <row r="6" spans="2:14">
      <c r="B6" t="s">
        <v>116</v>
      </c>
      <c r="C6">
        <v>802</v>
      </c>
      <c r="D6">
        <v>803</v>
      </c>
      <c r="E6">
        <v>903</v>
      </c>
      <c r="F6">
        <v>801</v>
      </c>
      <c r="G6">
        <f>SUM(C6:F6)</f>
        <v>3309</v>
      </c>
      <c r="H6" s="2">
        <f>G6/$G$9</f>
        <v>0.31971014492753624</v>
      </c>
    </row>
    <row r="7" spans="2:14">
      <c r="B7" t="s">
        <v>117</v>
      </c>
      <c r="C7">
        <v>599</v>
      </c>
      <c r="D7">
        <v>922</v>
      </c>
      <c r="E7">
        <v>1177</v>
      </c>
      <c r="F7">
        <v>968</v>
      </c>
      <c r="G7">
        <f>SUM(C7:F7)</f>
        <v>3666</v>
      </c>
      <c r="H7" s="2">
        <f>G7/$G$9</f>
        <v>0.35420289855072462</v>
      </c>
    </row>
    <row r="8" spans="2:14">
      <c r="B8" t="s">
        <v>118</v>
      </c>
      <c r="C8">
        <v>456</v>
      </c>
      <c r="D8">
        <v>798</v>
      </c>
      <c r="E8">
        <v>987</v>
      </c>
      <c r="F8">
        <v>1134</v>
      </c>
      <c r="G8">
        <f>SUM(C8:F8)</f>
        <v>3375</v>
      </c>
      <c r="H8" s="2">
        <f>G8/$G$9</f>
        <v>0.32608695652173914</v>
      </c>
    </row>
    <row r="9" spans="2:14">
      <c r="B9" t="s">
        <v>7</v>
      </c>
      <c r="C9">
        <f>SUM(C6:C8)</f>
        <v>1857</v>
      </c>
      <c r="D9">
        <f>SUM(D6:D8)</f>
        <v>2523</v>
      </c>
      <c r="E9">
        <f>SUM(E6:E8)</f>
        <v>3067</v>
      </c>
      <c r="F9">
        <f>SUM(F6:F8)</f>
        <v>2903</v>
      </c>
      <c r="G9">
        <f>SUM(C9:F9)</f>
        <v>10350</v>
      </c>
      <c r="H9" s="2">
        <f>G9/$G$9</f>
        <v>1</v>
      </c>
    </row>
    <row r="10" spans="2:14">
      <c r="C10" s="2"/>
      <c r="D10" s="2"/>
      <c r="E10" s="2"/>
      <c r="F10" s="2"/>
      <c r="G10" s="2"/>
    </row>
  </sheetData>
  <mergeCells count="1">
    <mergeCell ref="B4:H4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4"/>
  <sheetViews>
    <sheetView workbookViewId="0">
      <selection activeCell="I53" sqref="I53"/>
    </sheetView>
  </sheetViews>
  <sheetFormatPr defaultColWidth="9" defaultRowHeight="15" outlineLevelRow="2"/>
  <cols>
    <col min="1" max="1" width="17.36328125" style="16" customWidth="1"/>
    <col min="2" max="2" width="9.26953125" style="16" bestFit="1" customWidth="1"/>
    <col min="3" max="3" width="6.7265625" style="16" customWidth="1"/>
    <col min="4" max="4" width="14.6328125" style="16" customWidth="1"/>
    <col min="5" max="5" width="18.6328125" style="16" customWidth="1"/>
    <col min="6" max="6" width="14.6328125" style="16" bestFit="1" customWidth="1"/>
    <col min="7" max="9" width="6.7265625" style="16" customWidth="1"/>
    <col min="10" max="11" width="9.26953125" style="16" bestFit="1" customWidth="1"/>
    <col min="12" max="12" width="8.6328125" style="16" customWidth="1"/>
    <col min="13" max="16384" width="9" style="16"/>
  </cols>
  <sheetData>
    <row r="1" spans="1:12" ht="17.5">
      <c r="A1" s="15" t="s">
        <v>49</v>
      </c>
      <c r="B1" s="15" t="s">
        <v>50</v>
      </c>
      <c r="C1" s="15" t="s">
        <v>51</v>
      </c>
      <c r="D1" s="15" t="s">
        <v>52</v>
      </c>
      <c r="E1" s="15" t="s">
        <v>53</v>
      </c>
      <c r="F1" s="15" t="s">
        <v>54</v>
      </c>
      <c r="G1" s="15" t="s">
        <v>55</v>
      </c>
      <c r="H1" s="15" t="s">
        <v>56</v>
      </c>
      <c r="I1" s="15" t="s">
        <v>57</v>
      </c>
      <c r="J1" s="15" t="s">
        <v>58</v>
      </c>
      <c r="K1" s="15" t="s">
        <v>59</v>
      </c>
      <c r="L1" s="15" t="s">
        <v>60</v>
      </c>
    </row>
    <row r="2" spans="1:12" ht="17.5" hidden="1" outlineLevel="2">
      <c r="A2" s="17" t="s">
        <v>61</v>
      </c>
      <c r="B2" s="18" t="s">
        <v>62</v>
      </c>
      <c r="C2" s="19" t="s">
        <v>63</v>
      </c>
      <c r="D2" s="20">
        <v>22076</v>
      </c>
      <c r="E2" s="19" t="s">
        <v>64</v>
      </c>
      <c r="F2" s="19">
        <v>900</v>
      </c>
      <c r="G2" s="21">
        <v>790.51</v>
      </c>
      <c r="H2" s="21">
        <f>IF(E2="教授",490,IF(E2="副教授",250,IF(E2="讲师",150,100)))</f>
        <v>250</v>
      </c>
      <c r="I2" s="21">
        <f>SUM(F2:H2)</f>
        <v>1940.51</v>
      </c>
      <c r="J2" s="19">
        <v>60.5</v>
      </c>
      <c r="K2" s="19">
        <v>45</v>
      </c>
      <c r="L2" s="21">
        <f>I2-J2-K2</f>
        <v>1835.01</v>
      </c>
    </row>
    <row r="3" spans="1:12" ht="17.5" hidden="1" outlineLevel="2">
      <c r="A3" s="17" t="s">
        <v>61</v>
      </c>
      <c r="B3" s="19" t="s">
        <v>65</v>
      </c>
      <c r="C3" s="19" t="s">
        <v>66</v>
      </c>
      <c r="D3" s="20">
        <v>22376</v>
      </c>
      <c r="E3" s="19" t="s">
        <v>67</v>
      </c>
      <c r="F3" s="19">
        <v>1200</v>
      </c>
      <c r="G3" s="21">
        <v>626.42999999999995</v>
      </c>
      <c r="H3" s="21">
        <f>IF(E3="教授",490,IF(E3="副教授",250,IF(E3="讲师",150,100)))</f>
        <v>250</v>
      </c>
      <c r="I3" s="21">
        <f>SUM(F3:H3)</f>
        <v>2076.4299999999998</v>
      </c>
      <c r="J3" s="19">
        <v>245.6</v>
      </c>
      <c r="K3" s="19">
        <v>74</v>
      </c>
      <c r="L3" s="21">
        <f>I3-J3-K3</f>
        <v>1756.83</v>
      </c>
    </row>
    <row r="4" spans="1:12" ht="17.5" hidden="1" outlineLevel="2">
      <c r="A4" s="17" t="s">
        <v>61</v>
      </c>
      <c r="B4" s="19" t="s">
        <v>68</v>
      </c>
      <c r="C4" s="19" t="s">
        <v>69</v>
      </c>
      <c r="D4" s="20">
        <v>23963</v>
      </c>
      <c r="E4" s="19" t="s">
        <v>67</v>
      </c>
      <c r="F4" s="19">
        <v>850</v>
      </c>
      <c r="G4" s="21">
        <v>753.1</v>
      </c>
      <c r="H4" s="21">
        <f>IF(E4="教授",490,IF(E4="副教授",250,IF(E4="讲师",150,100)))</f>
        <v>250</v>
      </c>
      <c r="I4" s="21">
        <f>SUM(F4:H4)</f>
        <v>1853.1</v>
      </c>
      <c r="J4" s="19">
        <v>485.6</v>
      </c>
      <c r="K4" s="19">
        <v>93</v>
      </c>
      <c r="L4" s="21">
        <f>I4-J4-K4</f>
        <v>1274.5</v>
      </c>
    </row>
    <row r="5" spans="1:12" ht="17.5" hidden="1" outlineLevel="2">
      <c r="A5" s="17" t="s">
        <v>70</v>
      </c>
      <c r="B5" s="19" t="s">
        <v>71</v>
      </c>
      <c r="C5" s="19" t="s">
        <v>66</v>
      </c>
      <c r="D5" s="20">
        <v>25424</v>
      </c>
      <c r="E5" s="19" t="s">
        <v>67</v>
      </c>
      <c r="F5" s="21">
        <v>890</v>
      </c>
      <c r="G5" s="21">
        <v>377.21</v>
      </c>
      <c r="H5" s="21">
        <f>IF(E5="教授",490,IF(E5="副教授",250,IF(E5="讲师",150,100)))</f>
        <v>250</v>
      </c>
      <c r="I5" s="21">
        <f>SUM(F5:H5)</f>
        <v>1517.21</v>
      </c>
      <c r="J5" s="19">
        <v>23</v>
      </c>
      <c r="K5" s="19">
        <v>66</v>
      </c>
      <c r="L5" s="21">
        <f>I5-J5-K5</f>
        <v>1428.21</v>
      </c>
    </row>
    <row r="6" spans="1:12" ht="17.5" hidden="1" outlineLevel="2">
      <c r="A6" s="17" t="s">
        <v>72</v>
      </c>
      <c r="B6" s="18" t="s">
        <v>73</v>
      </c>
      <c r="C6" s="19" t="s">
        <v>69</v>
      </c>
      <c r="D6" s="20">
        <v>23049</v>
      </c>
      <c r="E6" s="19" t="s">
        <v>67</v>
      </c>
      <c r="F6" s="21">
        <v>950</v>
      </c>
      <c r="G6" s="21">
        <v>332.12</v>
      </c>
      <c r="H6" s="21">
        <f>IF(E6="教授",490,IF(E6="副教授",250,IF(E6="讲师",150,100)))</f>
        <v>250</v>
      </c>
      <c r="I6" s="21">
        <f>SUM(F6:H6)</f>
        <v>1532.12</v>
      </c>
      <c r="J6" s="19">
        <v>77.599999999999994</v>
      </c>
      <c r="K6" s="19">
        <v>85</v>
      </c>
      <c r="L6" s="21">
        <f>I6-J6-K6</f>
        <v>1369.52</v>
      </c>
    </row>
    <row r="7" spans="1:12" ht="17.5" outlineLevel="1" collapsed="1">
      <c r="A7" s="17"/>
      <c r="B7" s="18"/>
      <c r="C7" s="19"/>
      <c r="D7" s="20"/>
      <c r="E7" s="15" t="s">
        <v>74</v>
      </c>
      <c r="F7" s="21"/>
      <c r="G7" s="21"/>
      <c r="H7" s="21"/>
      <c r="I7" s="21"/>
      <c r="J7" s="19"/>
      <c r="K7" s="19"/>
      <c r="L7" s="21">
        <f>SUBTOTAL(9,L2:L6)</f>
        <v>7664.07</v>
      </c>
    </row>
    <row r="8" spans="1:12" ht="17.5" hidden="1" outlineLevel="2">
      <c r="A8" s="17" t="s">
        <v>61</v>
      </c>
      <c r="B8" s="18" t="s">
        <v>75</v>
      </c>
      <c r="C8" s="19" t="s">
        <v>76</v>
      </c>
      <c r="D8" s="20">
        <v>25608</v>
      </c>
      <c r="E8" s="19" t="s">
        <v>77</v>
      </c>
      <c r="F8" s="21">
        <v>800</v>
      </c>
      <c r="G8" s="21">
        <v>367.5</v>
      </c>
      <c r="H8" s="21">
        <f t="shared" ref="H8:H18" si="0">IF(E8="教授",490,IF(E8="副教授",250,IF(E8="讲师",150,100)))</f>
        <v>150</v>
      </c>
      <c r="I8" s="21">
        <f t="shared" ref="I8:I18" si="1">SUM(F8:H8)</f>
        <v>1317.5</v>
      </c>
      <c r="J8" s="19">
        <v>101.1</v>
      </c>
      <c r="K8" s="19">
        <v>69</v>
      </c>
      <c r="L8" s="21">
        <f t="shared" ref="L8:L18" si="2">I8-J8-K8</f>
        <v>1147.4000000000001</v>
      </c>
    </row>
    <row r="9" spans="1:12" ht="17.5" hidden="1" outlineLevel="2">
      <c r="A9" s="17" t="s">
        <v>61</v>
      </c>
      <c r="B9" s="19" t="s">
        <v>78</v>
      </c>
      <c r="C9" s="19" t="s">
        <v>79</v>
      </c>
      <c r="D9" s="20">
        <v>25327</v>
      </c>
      <c r="E9" s="19" t="s">
        <v>80</v>
      </c>
      <c r="F9" s="21">
        <v>960</v>
      </c>
      <c r="G9" s="21">
        <v>728.76</v>
      </c>
      <c r="H9" s="21">
        <f t="shared" si="0"/>
        <v>150</v>
      </c>
      <c r="I9" s="21">
        <f t="shared" si="1"/>
        <v>1838.76</v>
      </c>
      <c r="J9" s="19">
        <v>56</v>
      </c>
      <c r="K9" s="19">
        <v>89</v>
      </c>
      <c r="L9" s="21">
        <f t="shared" si="2"/>
        <v>1693.76</v>
      </c>
    </row>
    <row r="10" spans="1:12" ht="17.5" hidden="1" outlineLevel="2">
      <c r="A10" s="17" t="s">
        <v>61</v>
      </c>
      <c r="B10" s="19" t="s">
        <v>81</v>
      </c>
      <c r="C10" s="19" t="s">
        <v>82</v>
      </c>
      <c r="D10" s="20">
        <v>26608</v>
      </c>
      <c r="E10" s="19" t="s">
        <v>80</v>
      </c>
      <c r="F10" s="21">
        <v>960</v>
      </c>
      <c r="G10" s="21">
        <v>340.31</v>
      </c>
      <c r="H10" s="21">
        <f t="shared" si="0"/>
        <v>150</v>
      </c>
      <c r="I10" s="21">
        <f t="shared" si="1"/>
        <v>1450.31</v>
      </c>
      <c r="J10" s="19">
        <v>98</v>
      </c>
      <c r="K10" s="19">
        <v>79</v>
      </c>
      <c r="L10" s="21">
        <f t="shared" si="2"/>
        <v>1273.31</v>
      </c>
    </row>
    <row r="11" spans="1:12" ht="17.5" hidden="1" outlineLevel="2">
      <c r="A11" s="17" t="s">
        <v>70</v>
      </c>
      <c r="B11" s="18" t="s">
        <v>83</v>
      </c>
      <c r="C11" s="19" t="s">
        <v>82</v>
      </c>
      <c r="D11" s="20">
        <v>26090</v>
      </c>
      <c r="E11" s="19" t="s">
        <v>80</v>
      </c>
      <c r="F11" s="21">
        <v>850</v>
      </c>
      <c r="G11" s="21">
        <v>475.4</v>
      </c>
      <c r="H11" s="21">
        <f t="shared" si="0"/>
        <v>150</v>
      </c>
      <c r="I11" s="21">
        <f t="shared" si="1"/>
        <v>1475.4</v>
      </c>
      <c r="J11" s="19">
        <v>100.3</v>
      </c>
      <c r="K11" s="19">
        <v>89</v>
      </c>
      <c r="L11" s="21">
        <f t="shared" si="2"/>
        <v>1286.1000000000001</v>
      </c>
    </row>
    <row r="12" spans="1:12" ht="17.5" hidden="1" outlineLevel="2">
      <c r="A12" s="17" t="s">
        <v>70</v>
      </c>
      <c r="B12" s="19" t="s">
        <v>84</v>
      </c>
      <c r="C12" s="19" t="s">
        <v>79</v>
      </c>
      <c r="D12" s="20">
        <v>24024</v>
      </c>
      <c r="E12" s="19" t="s">
        <v>80</v>
      </c>
      <c r="F12" s="21">
        <v>950</v>
      </c>
      <c r="G12" s="21">
        <v>401.66</v>
      </c>
      <c r="H12" s="21">
        <f t="shared" si="0"/>
        <v>150</v>
      </c>
      <c r="I12" s="21">
        <f t="shared" si="1"/>
        <v>1501.66</v>
      </c>
      <c r="J12" s="19">
        <v>1050</v>
      </c>
      <c r="K12" s="19">
        <v>90</v>
      </c>
      <c r="L12" s="21">
        <f t="shared" si="2"/>
        <v>361.66000000000008</v>
      </c>
    </row>
    <row r="13" spans="1:12" ht="17.5" hidden="1" outlineLevel="2">
      <c r="A13" s="17" t="s">
        <v>70</v>
      </c>
      <c r="B13" s="19" t="s">
        <v>85</v>
      </c>
      <c r="C13" s="19" t="s">
        <v>82</v>
      </c>
      <c r="D13" s="20">
        <v>25051</v>
      </c>
      <c r="E13" s="19" t="s">
        <v>80</v>
      </c>
      <c r="F13" s="21">
        <v>960</v>
      </c>
      <c r="G13" s="21">
        <v>482.18</v>
      </c>
      <c r="H13" s="21">
        <f t="shared" si="0"/>
        <v>150</v>
      </c>
      <c r="I13" s="21">
        <f t="shared" si="1"/>
        <v>1592.18</v>
      </c>
      <c r="J13" s="19">
        <v>89</v>
      </c>
      <c r="K13" s="19">
        <v>45</v>
      </c>
      <c r="L13" s="21">
        <f t="shared" si="2"/>
        <v>1458.18</v>
      </c>
    </row>
    <row r="14" spans="1:12" ht="17.5" hidden="1" outlineLevel="2">
      <c r="A14" s="17" t="s">
        <v>70</v>
      </c>
      <c r="B14" s="19" t="s">
        <v>86</v>
      </c>
      <c r="C14" s="19" t="s">
        <v>82</v>
      </c>
      <c r="D14" s="20">
        <v>26726</v>
      </c>
      <c r="E14" s="19" t="s">
        <v>80</v>
      </c>
      <c r="F14" s="21">
        <v>800</v>
      </c>
      <c r="G14" s="21">
        <v>761.42</v>
      </c>
      <c r="H14" s="21">
        <f t="shared" si="0"/>
        <v>150</v>
      </c>
      <c r="I14" s="21">
        <f t="shared" si="1"/>
        <v>1711.42</v>
      </c>
      <c r="J14" s="19">
        <v>203.1</v>
      </c>
      <c r="K14" s="19">
        <v>100</v>
      </c>
      <c r="L14" s="21">
        <f t="shared" si="2"/>
        <v>1408.3200000000002</v>
      </c>
    </row>
    <row r="15" spans="1:12" ht="17.5" hidden="1" outlineLevel="2">
      <c r="A15" s="17" t="s">
        <v>72</v>
      </c>
      <c r="B15" s="18" t="s">
        <v>87</v>
      </c>
      <c r="C15" s="19" t="s">
        <v>79</v>
      </c>
      <c r="D15" s="20">
        <v>24358</v>
      </c>
      <c r="E15" s="19" t="s">
        <v>80</v>
      </c>
      <c r="F15" s="21">
        <v>800</v>
      </c>
      <c r="G15" s="21">
        <v>463.24</v>
      </c>
      <c r="H15" s="21">
        <f t="shared" si="0"/>
        <v>150</v>
      </c>
      <c r="I15" s="21">
        <f t="shared" si="1"/>
        <v>1413.24</v>
      </c>
      <c r="J15" s="19">
        <v>220.3</v>
      </c>
      <c r="K15" s="19">
        <v>98</v>
      </c>
      <c r="L15" s="21">
        <f t="shared" si="2"/>
        <v>1094.94</v>
      </c>
    </row>
    <row r="16" spans="1:12" ht="17.5" hidden="1" outlineLevel="2">
      <c r="A16" s="17" t="s">
        <v>72</v>
      </c>
      <c r="B16" s="19" t="s">
        <v>88</v>
      </c>
      <c r="C16" s="19" t="s">
        <v>82</v>
      </c>
      <c r="D16" s="20">
        <v>25716</v>
      </c>
      <c r="E16" s="19" t="s">
        <v>80</v>
      </c>
      <c r="F16" s="21">
        <v>960</v>
      </c>
      <c r="G16" s="21">
        <v>331.3</v>
      </c>
      <c r="H16" s="21">
        <f t="shared" si="0"/>
        <v>150</v>
      </c>
      <c r="I16" s="21">
        <f t="shared" si="1"/>
        <v>1441.3</v>
      </c>
      <c r="J16" s="19">
        <v>69</v>
      </c>
      <c r="K16" s="19">
        <v>89</v>
      </c>
      <c r="L16" s="21">
        <f t="shared" si="2"/>
        <v>1283.3</v>
      </c>
    </row>
    <row r="17" spans="1:12" ht="17.5" hidden="1" outlineLevel="2">
      <c r="A17" s="17" t="s">
        <v>72</v>
      </c>
      <c r="B17" s="19" t="s">
        <v>89</v>
      </c>
      <c r="C17" s="19" t="s">
        <v>79</v>
      </c>
      <c r="D17" s="20">
        <v>24251</v>
      </c>
      <c r="E17" s="19" t="s">
        <v>80</v>
      </c>
      <c r="F17" s="21">
        <v>900</v>
      </c>
      <c r="G17" s="21">
        <v>747.84</v>
      </c>
      <c r="H17" s="21">
        <f t="shared" si="0"/>
        <v>150</v>
      </c>
      <c r="I17" s="21">
        <f t="shared" si="1"/>
        <v>1797.8400000000001</v>
      </c>
      <c r="J17" s="19">
        <v>326</v>
      </c>
      <c r="K17" s="19">
        <v>79</v>
      </c>
      <c r="L17" s="21">
        <f t="shared" si="2"/>
        <v>1392.8400000000001</v>
      </c>
    </row>
    <row r="18" spans="1:12" ht="17.5" hidden="1" outlineLevel="2">
      <c r="A18" s="17" t="s">
        <v>72</v>
      </c>
      <c r="B18" s="19" t="s">
        <v>90</v>
      </c>
      <c r="C18" s="19" t="s">
        <v>79</v>
      </c>
      <c r="D18" s="20">
        <v>23717</v>
      </c>
      <c r="E18" s="19" t="s">
        <v>80</v>
      </c>
      <c r="F18" s="21">
        <v>850</v>
      </c>
      <c r="G18" s="21">
        <v>386.68</v>
      </c>
      <c r="H18" s="21">
        <f t="shared" si="0"/>
        <v>150</v>
      </c>
      <c r="I18" s="21">
        <f t="shared" si="1"/>
        <v>1386.68</v>
      </c>
      <c r="J18" s="19">
        <v>78</v>
      </c>
      <c r="K18" s="19">
        <v>69</v>
      </c>
      <c r="L18" s="21">
        <f t="shared" si="2"/>
        <v>1239.68</v>
      </c>
    </row>
    <row r="19" spans="1:12" ht="17.5" outlineLevel="1" collapsed="1">
      <c r="A19" s="17"/>
      <c r="B19" s="19"/>
      <c r="C19" s="19"/>
      <c r="D19" s="20"/>
      <c r="E19" s="15" t="s">
        <v>91</v>
      </c>
      <c r="F19" s="21"/>
      <c r="G19" s="21"/>
      <c r="H19" s="21"/>
      <c r="I19" s="21"/>
      <c r="J19" s="19"/>
      <c r="K19" s="19"/>
      <c r="L19" s="21">
        <f>SUBTOTAL(9,L8:L18)</f>
        <v>13639.49</v>
      </c>
    </row>
    <row r="20" spans="1:12" ht="17.5" hidden="1" outlineLevel="2">
      <c r="A20" s="17" t="s">
        <v>61</v>
      </c>
      <c r="B20" s="18" t="s">
        <v>92</v>
      </c>
      <c r="C20" s="19" t="s">
        <v>82</v>
      </c>
      <c r="D20" s="20">
        <v>19791</v>
      </c>
      <c r="E20" s="19" t="s">
        <v>93</v>
      </c>
      <c r="F20" s="21">
        <v>1250</v>
      </c>
      <c r="G20" s="21">
        <v>630.4</v>
      </c>
      <c r="H20" s="21">
        <f t="shared" ref="H20:H31" si="3">IF(E20="教授",490,IF(E20="副教授",250,IF(E20="讲师",150,100)))</f>
        <v>490</v>
      </c>
      <c r="I20" s="21">
        <f t="shared" ref="I20:I31" si="4">SUM(F20:H20)</f>
        <v>2370.4</v>
      </c>
      <c r="J20" s="19">
        <v>306.2</v>
      </c>
      <c r="K20" s="19">
        <v>96</v>
      </c>
      <c r="L20" s="21">
        <f t="shared" ref="L20:L31" si="5">I20-J20-K20</f>
        <v>1968.2000000000003</v>
      </c>
    </row>
    <row r="21" spans="1:12" ht="17.5" hidden="1" outlineLevel="2">
      <c r="A21" s="17" t="s">
        <v>61</v>
      </c>
      <c r="B21" s="18" t="s">
        <v>94</v>
      </c>
      <c r="C21" s="19" t="s">
        <v>79</v>
      </c>
      <c r="D21" s="20">
        <v>22921</v>
      </c>
      <c r="E21" s="19" t="s">
        <v>93</v>
      </c>
      <c r="F21" s="21">
        <v>950</v>
      </c>
      <c r="G21" s="21">
        <v>399.08</v>
      </c>
      <c r="H21" s="21">
        <f t="shared" si="3"/>
        <v>490</v>
      </c>
      <c r="I21" s="21">
        <f t="shared" si="4"/>
        <v>1839.08</v>
      </c>
      <c r="J21" s="19">
        <v>49.5</v>
      </c>
      <c r="K21" s="19">
        <v>87</v>
      </c>
      <c r="L21" s="21">
        <f t="shared" si="5"/>
        <v>1702.58</v>
      </c>
    </row>
    <row r="22" spans="1:12" ht="17.5" hidden="1" outlineLevel="2">
      <c r="A22" s="17" t="s">
        <v>61</v>
      </c>
      <c r="B22" s="18" t="s">
        <v>95</v>
      </c>
      <c r="C22" s="19" t="s">
        <v>82</v>
      </c>
      <c r="D22" s="20">
        <v>19151</v>
      </c>
      <c r="E22" s="19" t="s">
        <v>93</v>
      </c>
      <c r="F22" s="21">
        <v>1200</v>
      </c>
      <c r="G22" s="21">
        <v>538.72</v>
      </c>
      <c r="H22" s="21">
        <f t="shared" si="3"/>
        <v>490</v>
      </c>
      <c r="I22" s="21">
        <f t="shared" si="4"/>
        <v>2228.7200000000003</v>
      </c>
      <c r="J22" s="19">
        <v>520.29999999999995</v>
      </c>
      <c r="K22" s="19">
        <v>50</v>
      </c>
      <c r="L22" s="21">
        <f t="shared" si="5"/>
        <v>1658.4200000000003</v>
      </c>
    </row>
    <row r="23" spans="1:12" ht="17.5" hidden="1" outlineLevel="2">
      <c r="A23" s="17" t="s">
        <v>61</v>
      </c>
      <c r="B23" s="19" t="s">
        <v>96</v>
      </c>
      <c r="C23" s="19" t="s">
        <v>82</v>
      </c>
      <c r="D23" s="20">
        <v>19169</v>
      </c>
      <c r="E23" s="19" t="s">
        <v>93</v>
      </c>
      <c r="F23" s="21">
        <v>1350</v>
      </c>
      <c r="G23" s="21">
        <v>277.45999999999998</v>
      </c>
      <c r="H23" s="21">
        <f t="shared" si="3"/>
        <v>490</v>
      </c>
      <c r="I23" s="21">
        <f t="shared" si="4"/>
        <v>2117.46</v>
      </c>
      <c r="J23" s="19">
        <v>100</v>
      </c>
      <c r="K23" s="19">
        <v>86</v>
      </c>
      <c r="L23" s="21">
        <f t="shared" si="5"/>
        <v>1931.46</v>
      </c>
    </row>
    <row r="24" spans="1:12" ht="17.5" hidden="1" outlineLevel="2">
      <c r="A24" s="17" t="s">
        <v>61</v>
      </c>
      <c r="B24" s="19" t="s">
        <v>97</v>
      </c>
      <c r="C24" s="19" t="s">
        <v>82</v>
      </c>
      <c r="D24" s="20">
        <v>22059</v>
      </c>
      <c r="E24" s="19" t="s">
        <v>93</v>
      </c>
      <c r="F24" s="21">
        <v>960</v>
      </c>
      <c r="G24" s="21">
        <v>480.67</v>
      </c>
      <c r="H24" s="21">
        <f t="shared" si="3"/>
        <v>490</v>
      </c>
      <c r="I24" s="21">
        <f t="shared" si="4"/>
        <v>1930.67</v>
      </c>
      <c r="J24" s="19">
        <v>651</v>
      </c>
      <c r="K24" s="19">
        <v>78</v>
      </c>
      <c r="L24" s="21">
        <f t="shared" si="5"/>
        <v>1201.67</v>
      </c>
    </row>
    <row r="25" spans="1:12" ht="17.5" hidden="1" outlineLevel="2">
      <c r="A25" s="17" t="s">
        <v>61</v>
      </c>
      <c r="B25" s="19" t="s">
        <v>98</v>
      </c>
      <c r="C25" s="19" t="s">
        <v>82</v>
      </c>
      <c r="D25" s="20">
        <v>21345</v>
      </c>
      <c r="E25" s="19" t="s">
        <v>93</v>
      </c>
      <c r="F25" s="21">
        <v>1050</v>
      </c>
      <c r="G25" s="21">
        <v>955.26</v>
      </c>
      <c r="H25" s="21">
        <f t="shared" si="3"/>
        <v>490</v>
      </c>
      <c r="I25" s="21">
        <f t="shared" si="4"/>
        <v>2495.2600000000002</v>
      </c>
      <c r="J25" s="19">
        <v>59</v>
      </c>
      <c r="K25" s="19">
        <v>65</v>
      </c>
      <c r="L25" s="21">
        <f t="shared" si="5"/>
        <v>2371.2600000000002</v>
      </c>
    </row>
    <row r="26" spans="1:12" ht="17.5" hidden="1" outlineLevel="2">
      <c r="A26" s="17" t="s">
        <v>70</v>
      </c>
      <c r="B26" s="18" t="s">
        <v>99</v>
      </c>
      <c r="C26" s="19" t="s">
        <v>79</v>
      </c>
      <c r="D26" s="20">
        <v>20996</v>
      </c>
      <c r="E26" s="19" t="s">
        <v>93</v>
      </c>
      <c r="F26" s="21">
        <v>1150</v>
      </c>
      <c r="G26" s="21">
        <v>410.93</v>
      </c>
      <c r="H26" s="21">
        <f t="shared" si="3"/>
        <v>490</v>
      </c>
      <c r="I26" s="21">
        <f t="shared" si="4"/>
        <v>2050.9300000000003</v>
      </c>
      <c r="J26" s="19">
        <v>176.6</v>
      </c>
      <c r="K26" s="19">
        <v>90</v>
      </c>
      <c r="L26" s="21">
        <f t="shared" si="5"/>
        <v>1784.3300000000004</v>
      </c>
    </row>
    <row r="27" spans="1:12" ht="17.5" hidden="1" outlineLevel="2">
      <c r="A27" s="17" t="s">
        <v>70</v>
      </c>
      <c r="B27" s="18" t="s">
        <v>100</v>
      </c>
      <c r="C27" s="19" t="s">
        <v>79</v>
      </c>
      <c r="D27" s="20">
        <v>20708</v>
      </c>
      <c r="E27" s="19" t="s">
        <v>93</v>
      </c>
      <c r="F27" s="21">
        <v>1050</v>
      </c>
      <c r="G27" s="21">
        <v>479.8</v>
      </c>
      <c r="H27" s="21">
        <f t="shared" si="3"/>
        <v>490</v>
      </c>
      <c r="I27" s="21">
        <f t="shared" si="4"/>
        <v>2019.8</v>
      </c>
      <c r="J27" s="19">
        <v>325.60000000000002</v>
      </c>
      <c r="K27" s="19">
        <v>93</v>
      </c>
      <c r="L27" s="21">
        <f t="shared" si="5"/>
        <v>1601.1999999999998</v>
      </c>
    </row>
    <row r="28" spans="1:12" ht="17.5" hidden="1" outlineLevel="2">
      <c r="A28" s="17" t="s">
        <v>70</v>
      </c>
      <c r="B28" s="18" t="s">
        <v>101</v>
      </c>
      <c r="C28" s="19" t="s">
        <v>82</v>
      </c>
      <c r="D28" s="20">
        <v>18482</v>
      </c>
      <c r="E28" s="19" t="s">
        <v>93</v>
      </c>
      <c r="F28" s="21">
        <v>1350</v>
      </c>
      <c r="G28" s="21">
        <v>364.16</v>
      </c>
      <c r="H28" s="21">
        <f t="shared" si="3"/>
        <v>490</v>
      </c>
      <c r="I28" s="21">
        <f t="shared" si="4"/>
        <v>2204.16</v>
      </c>
      <c r="J28" s="19">
        <v>52.3</v>
      </c>
      <c r="K28" s="19">
        <v>94</v>
      </c>
      <c r="L28" s="21">
        <f t="shared" si="5"/>
        <v>2057.8599999999997</v>
      </c>
    </row>
    <row r="29" spans="1:12" ht="17.5" hidden="1" outlineLevel="2">
      <c r="A29" s="17" t="s">
        <v>70</v>
      </c>
      <c r="B29" s="18" t="s">
        <v>102</v>
      </c>
      <c r="C29" s="19" t="s">
        <v>82</v>
      </c>
      <c r="D29" s="20">
        <v>21769</v>
      </c>
      <c r="E29" s="19" t="s">
        <v>93</v>
      </c>
      <c r="F29" s="21">
        <v>1200</v>
      </c>
      <c r="G29" s="21">
        <v>892.13</v>
      </c>
      <c r="H29" s="21">
        <f t="shared" si="3"/>
        <v>490</v>
      </c>
      <c r="I29" s="21">
        <f t="shared" si="4"/>
        <v>2582.13</v>
      </c>
      <c r="J29" s="19">
        <v>180.9</v>
      </c>
      <c r="K29" s="19">
        <v>86</v>
      </c>
      <c r="L29" s="21">
        <f t="shared" si="5"/>
        <v>2315.23</v>
      </c>
    </row>
    <row r="30" spans="1:12" ht="17.5" hidden="1" outlineLevel="2">
      <c r="A30" s="17" t="s">
        <v>70</v>
      </c>
      <c r="B30" s="19" t="s">
        <v>103</v>
      </c>
      <c r="C30" s="19" t="s">
        <v>82</v>
      </c>
      <c r="D30" s="20">
        <v>18348</v>
      </c>
      <c r="E30" s="19" t="s">
        <v>93</v>
      </c>
      <c r="F30" s="21">
        <v>1300</v>
      </c>
      <c r="G30" s="21">
        <v>334.51</v>
      </c>
      <c r="H30" s="21">
        <f t="shared" si="3"/>
        <v>490</v>
      </c>
      <c r="I30" s="21">
        <f t="shared" si="4"/>
        <v>2124.5100000000002</v>
      </c>
      <c r="J30" s="19">
        <v>124</v>
      </c>
      <c r="K30" s="19">
        <v>90</v>
      </c>
      <c r="L30" s="21">
        <f t="shared" si="5"/>
        <v>1910.5100000000002</v>
      </c>
    </row>
    <row r="31" spans="1:12" ht="17.5" hidden="1" outlineLevel="2">
      <c r="A31" s="17" t="s">
        <v>72</v>
      </c>
      <c r="B31" s="19" t="s">
        <v>104</v>
      </c>
      <c r="C31" s="19" t="s">
        <v>82</v>
      </c>
      <c r="D31" s="20">
        <v>18585</v>
      </c>
      <c r="E31" s="19" t="s">
        <v>93</v>
      </c>
      <c r="F31" s="21">
        <v>1350</v>
      </c>
      <c r="G31" s="21">
        <v>516.29</v>
      </c>
      <c r="H31" s="21">
        <f t="shared" si="3"/>
        <v>490</v>
      </c>
      <c r="I31" s="21">
        <f t="shared" si="4"/>
        <v>2356.29</v>
      </c>
      <c r="J31" s="19">
        <v>200</v>
      </c>
      <c r="K31" s="19">
        <v>90</v>
      </c>
      <c r="L31" s="21">
        <f t="shared" si="5"/>
        <v>2066.29</v>
      </c>
    </row>
    <row r="32" spans="1:12" ht="17.5" outlineLevel="1" collapsed="1">
      <c r="A32" s="17"/>
      <c r="B32" s="19"/>
      <c r="C32" s="19"/>
      <c r="D32" s="20"/>
      <c r="E32" s="15" t="s">
        <v>105</v>
      </c>
      <c r="F32" s="21"/>
      <c r="G32" s="21"/>
      <c r="H32" s="21"/>
      <c r="I32" s="21"/>
      <c r="J32" s="19"/>
      <c r="K32" s="19"/>
      <c r="L32" s="21">
        <f>SUBTOTAL(9,L20:L31)</f>
        <v>22569.010000000002</v>
      </c>
    </row>
    <row r="33" spans="1:12" ht="17.5" hidden="1" outlineLevel="2">
      <c r="A33" s="17" t="s">
        <v>61</v>
      </c>
      <c r="B33" s="18" t="s">
        <v>106</v>
      </c>
      <c r="C33" s="19" t="s">
        <v>82</v>
      </c>
      <c r="D33" s="20">
        <v>29221</v>
      </c>
      <c r="E33" s="19" t="s">
        <v>107</v>
      </c>
      <c r="F33" s="21">
        <v>500</v>
      </c>
      <c r="G33" s="21">
        <v>394.75</v>
      </c>
      <c r="H33" s="21">
        <f t="shared" ref="H33:H39" si="6">IF(E33="教授",490,IF(E33="副教授",250,IF(E33="讲师",150,100)))</f>
        <v>100</v>
      </c>
      <c r="I33" s="21">
        <f t="shared" ref="I33:I39" si="7">SUM(F33:H33)</f>
        <v>994.75</v>
      </c>
      <c r="J33" s="19">
        <v>78</v>
      </c>
      <c r="K33" s="19">
        <v>89</v>
      </c>
      <c r="L33" s="21">
        <f t="shared" ref="L33:L39" si="8">I33-J33-K33</f>
        <v>827.75</v>
      </c>
    </row>
    <row r="34" spans="1:12" ht="17.5" hidden="1" outlineLevel="2">
      <c r="A34" s="17" t="s">
        <v>61</v>
      </c>
      <c r="B34" s="19" t="s">
        <v>108</v>
      </c>
      <c r="C34" s="19" t="s">
        <v>82</v>
      </c>
      <c r="D34" s="20">
        <v>29642</v>
      </c>
      <c r="E34" s="19" t="s">
        <v>107</v>
      </c>
      <c r="F34" s="21">
        <v>600</v>
      </c>
      <c r="G34" s="21">
        <v>325</v>
      </c>
      <c r="H34" s="21">
        <f t="shared" si="6"/>
        <v>100</v>
      </c>
      <c r="I34" s="21">
        <f t="shared" si="7"/>
        <v>1025</v>
      </c>
      <c r="J34" s="19">
        <v>300</v>
      </c>
      <c r="K34" s="19">
        <v>90</v>
      </c>
      <c r="L34" s="21">
        <f t="shared" si="8"/>
        <v>635</v>
      </c>
    </row>
    <row r="35" spans="1:12" ht="17.5" hidden="1" outlineLevel="2">
      <c r="A35" s="17" t="s">
        <v>61</v>
      </c>
      <c r="B35" s="19" t="s">
        <v>109</v>
      </c>
      <c r="C35" s="19" t="s">
        <v>82</v>
      </c>
      <c r="D35" s="20">
        <v>28742</v>
      </c>
      <c r="E35" s="19" t="s">
        <v>107</v>
      </c>
      <c r="F35" s="21">
        <v>630</v>
      </c>
      <c r="G35" s="21">
        <v>378.81</v>
      </c>
      <c r="H35" s="21">
        <f t="shared" si="6"/>
        <v>100</v>
      </c>
      <c r="I35" s="21">
        <f t="shared" si="7"/>
        <v>1108.81</v>
      </c>
      <c r="J35" s="19">
        <v>400</v>
      </c>
      <c r="K35" s="19">
        <v>77</v>
      </c>
      <c r="L35" s="21">
        <f t="shared" si="8"/>
        <v>631.80999999999995</v>
      </c>
    </row>
    <row r="36" spans="1:12" ht="17.5" hidden="1" outlineLevel="2">
      <c r="A36" s="17" t="s">
        <v>61</v>
      </c>
      <c r="B36" s="19" t="s">
        <v>110</v>
      </c>
      <c r="C36" s="19" t="s">
        <v>82</v>
      </c>
      <c r="D36" s="20">
        <v>27554</v>
      </c>
      <c r="E36" s="19" t="s">
        <v>107</v>
      </c>
      <c r="F36" s="21">
        <v>650</v>
      </c>
      <c r="G36" s="21">
        <v>550.55999999999995</v>
      </c>
      <c r="H36" s="21">
        <f t="shared" si="6"/>
        <v>100</v>
      </c>
      <c r="I36" s="21">
        <f t="shared" si="7"/>
        <v>1300.56</v>
      </c>
      <c r="J36" s="19">
        <v>136.5</v>
      </c>
      <c r="K36" s="19">
        <v>99</v>
      </c>
      <c r="L36" s="21">
        <f t="shared" si="8"/>
        <v>1065.06</v>
      </c>
    </row>
    <row r="37" spans="1:12" ht="17.5" hidden="1" outlineLevel="2">
      <c r="A37" s="17" t="s">
        <v>61</v>
      </c>
      <c r="B37" s="19" t="s">
        <v>111</v>
      </c>
      <c r="C37" s="19" t="s">
        <v>79</v>
      </c>
      <c r="D37" s="20">
        <v>28619</v>
      </c>
      <c r="E37" s="19" t="s">
        <v>107</v>
      </c>
      <c r="F37" s="21">
        <v>650</v>
      </c>
      <c r="G37" s="21">
        <v>200</v>
      </c>
      <c r="H37" s="21">
        <f t="shared" si="6"/>
        <v>100</v>
      </c>
      <c r="I37" s="21">
        <f t="shared" si="7"/>
        <v>950</v>
      </c>
      <c r="J37" s="19">
        <v>200</v>
      </c>
      <c r="K37" s="19">
        <v>90</v>
      </c>
      <c r="L37" s="21">
        <f t="shared" si="8"/>
        <v>660</v>
      </c>
    </row>
    <row r="38" spans="1:12" ht="17.5" hidden="1" outlineLevel="2">
      <c r="A38" s="17" t="s">
        <v>72</v>
      </c>
      <c r="B38" s="18" t="s">
        <v>112</v>
      </c>
      <c r="C38" s="19" t="s">
        <v>82</v>
      </c>
      <c r="D38" s="20">
        <v>29149</v>
      </c>
      <c r="E38" s="19" t="s">
        <v>107</v>
      </c>
      <c r="F38" s="21">
        <v>500</v>
      </c>
      <c r="G38" s="21">
        <v>470.71</v>
      </c>
      <c r="H38" s="21">
        <f t="shared" si="6"/>
        <v>100</v>
      </c>
      <c r="I38" s="21">
        <f t="shared" si="7"/>
        <v>1070.71</v>
      </c>
      <c r="J38" s="19">
        <v>208.9</v>
      </c>
      <c r="K38" s="19">
        <v>91</v>
      </c>
      <c r="L38" s="21">
        <f t="shared" si="8"/>
        <v>770.81000000000006</v>
      </c>
    </row>
    <row r="39" spans="1:12" ht="17.5" hidden="1" outlineLevel="2">
      <c r="A39" s="17" t="s">
        <v>72</v>
      </c>
      <c r="B39" s="19" t="s">
        <v>113</v>
      </c>
      <c r="C39" s="19" t="s">
        <v>82</v>
      </c>
      <c r="D39" s="20">
        <v>27662</v>
      </c>
      <c r="E39" s="19" t="s">
        <v>107</v>
      </c>
      <c r="F39" s="21">
        <v>650</v>
      </c>
      <c r="G39" s="21">
        <v>373.7</v>
      </c>
      <c r="H39" s="21">
        <f t="shared" si="6"/>
        <v>100</v>
      </c>
      <c r="I39" s="21">
        <f t="shared" si="7"/>
        <v>1123.7</v>
      </c>
      <c r="J39" s="19">
        <v>625.29999999999995</v>
      </c>
      <c r="K39" s="19">
        <v>86</v>
      </c>
      <c r="L39" s="21">
        <f t="shared" si="8"/>
        <v>412.40000000000009</v>
      </c>
    </row>
    <row r="40" spans="1:12" ht="17.5" outlineLevel="1" collapsed="1">
      <c r="A40" s="22"/>
      <c r="B40" s="23"/>
      <c r="C40" s="23"/>
      <c r="D40" s="24"/>
      <c r="E40" s="25" t="s">
        <v>114</v>
      </c>
      <c r="F40" s="26"/>
      <c r="G40" s="26"/>
      <c r="H40" s="26"/>
      <c r="I40" s="26"/>
      <c r="J40" s="23"/>
      <c r="K40" s="23"/>
      <c r="L40" s="26">
        <f>SUBTOTAL(9,L33:L39)</f>
        <v>5002.83</v>
      </c>
    </row>
    <row r="41" spans="1:12" ht="17.5">
      <c r="A41" s="22"/>
      <c r="B41" s="23"/>
      <c r="C41" s="23"/>
      <c r="D41" s="24"/>
      <c r="E41" s="25" t="s">
        <v>115</v>
      </c>
      <c r="F41" s="26"/>
      <c r="G41" s="26"/>
      <c r="H41" s="26"/>
      <c r="I41" s="26"/>
      <c r="J41" s="23"/>
      <c r="K41" s="23"/>
      <c r="L41" s="26">
        <f>SUBTOTAL(9,L2:L39)</f>
        <v>48875.4</v>
      </c>
    </row>
    <row r="42" spans="1:12" ht="16">
      <c r="A42" s="27"/>
    </row>
    <row r="43" spans="1:12" ht="16">
      <c r="A43" s="27"/>
    </row>
    <row r="44" spans="1:12" ht="16">
      <c r="A44" s="27"/>
    </row>
  </sheetData>
  <phoneticPr fontId="1" type="noConversion"/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B1:C24"/>
  <sheetViews>
    <sheetView showGridLines="0" topLeftCell="A7" workbookViewId="0">
      <selection activeCell="L16" sqref="L16"/>
    </sheetView>
  </sheetViews>
  <sheetFormatPr defaultColWidth="9" defaultRowHeight="15"/>
  <cols>
    <col min="1" max="1" width="9" style="3"/>
    <col min="2" max="2" width="16.08984375" style="3" customWidth="1"/>
    <col min="3" max="3" width="17.90625" style="3" customWidth="1"/>
    <col min="4" max="9" width="9" style="3"/>
    <col min="10" max="10" width="4.7265625" style="3" customWidth="1"/>
    <col min="11" max="11" width="22.08984375" style="3" customWidth="1"/>
    <col min="12" max="12" width="19" style="3" customWidth="1"/>
    <col min="13" max="16384" width="9" style="3"/>
  </cols>
  <sheetData>
    <row r="1" spans="2:3" ht="38.25" customHeight="1" thickBot="1">
      <c r="B1" s="29" t="s">
        <v>8</v>
      </c>
      <c r="C1" s="29"/>
    </row>
    <row r="2" spans="2:3" ht="28.5" customHeight="1">
      <c r="B2" s="4" t="s">
        <v>9</v>
      </c>
      <c r="C2" s="5" t="s">
        <v>10</v>
      </c>
    </row>
    <row r="3" spans="2:3" ht="20.25" customHeight="1">
      <c r="B3" s="6" t="s">
        <v>11</v>
      </c>
      <c r="C3" s="7">
        <v>51050</v>
      </c>
    </row>
    <row r="4" spans="2:3" ht="20.25" customHeight="1">
      <c r="B4" s="6" t="s">
        <v>12</v>
      </c>
      <c r="C4" s="7">
        <v>48030</v>
      </c>
    </row>
    <row r="5" spans="2:3" ht="20.25" customHeight="1">
      <c r="B5" s="6" t="s">
        <v>13</v>
      </c>
      <c r="C5" s="7">
        <v>55600</v>
      </c>
    </row>
    <row r="6" spans="2:3" ht="20.25" customHeight="1">
      <c r="B6" s="6" t="s">
        <v>14</v>
      </c>
      <c r="C6" s="7">
        <v>78900</v>
      </c>
    </row>
    <row r="7" spans="2:3" ht="20.25" customHeight="1">
      <c r="B7" s="6" t="s">
        <v>15</v>
      </c>
      <c r="C7" s="7">
        <v>56900</v>
      </c>
    </row>
    <row r="8" spans="2:3" ht="20.25" customHeight="1">
      <c r="B8" s="6" t="s">
        <v>16</v>
      </c>
      <c r="C8" s="7">
        <v>126900</v>
      </c>
    </row>
    <row r="9" spans="2:3" ht="20.25" customHeight="1">
      <c r="B9" s="6" t="s">
        <v>17</v>
      </c>
      <c r="C9" s="7">
        <v>80560</v>
      </c>
    </row>
    <row r="10" spans="2:3" ht="20.25" customHeight="1" thickBot="1">
      <c r="B10" s="8" t="s">
        <v>18</v>
      </c>
      <c r="C10" s="9">
        <v>102600</v>
      </c>
    </row>
    <row r="16" spans="2:3" ht="30" customHeight="1" thickBot="1">
      <c r="B16" s="30" t="s">
        <v>19</v>
      </c>
      <c r="C16" s="30"/>
    </row>
    <row r="17" spans="2:3" ht="27.75" customHeight="1">
      <c r="B17" s="4" t="s">
        <v>20</v>
      </c>
      <c r="C17" s="5" t="s">
        <v>21</v>
      </c>
    </row>
    <row r="18" spans="2:3" ht="21" customHeight="1">
      <c r="B18" s="6" t="s">
        <v>22</v>
      </c>
      <c r="C18" s="10">
        <v>12900000</v>
      </c>
    </row>
    <row r="19" spans="2:3" ht="21" customHeight="1">
      <c r="B19" s="6" t="s">
        <v>23</v>
      </c>
      <c r="C19" s="10">
        <v>3220000</v>
      </c>
    </row>
    <row r="20" spans="2:3" ht="21" customHeight="1">
      <c r="B20" s="6" t="s">
        <v>24</v>
      </c>
      <c r="C20" s="10">
        <v>2980000</v>
      </c>
    </row>
    <row r="21" spans="2:3" ht="21" customHeight="1">
      <c r="B21" s="6" t="s">
        <v>25</v>
      </c>
      <c r="C21" s="10">
        <v>7830000</v>
      </c>
    </row>
    <row r="22" spans="2:3" ht="21" customHeight="1">
      <c r="B22" s="6" t="s">
        <v>26</v>
      </c>
      <c r="C22" s="10">
        <v>1950000</v>
      </c>
    </row>
    <row r="23" spans="2:3" ht="21" customHeight="1">
      <c r="B23" s="6" t="s">
        <v>27</v>
      </c>
      <c r="C23" s="10">
        <v>3980000</v>
      </c>
    </row>
    <row r="24" spans="2:3" ht="21" customHeight="1">
      <c r="B24" s="6" t="s">
        <v>28</v>
      </c>
      <c r="C24" s="10">
        <v>2880000</v>
      </c>
    </row>
  </sheetData>
  <mergeCells count="2">
    <mergeCell ref="B1:C1"/>
    <mergeCell ref="B16:C16"/>
  </mergeCells>
  <phoneticPr fontId="1" type="noConversion"/>
  <pageMargins left="0.75" right="0.75" top="1" bottom="1" header="0.5" footer="0.5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D19"/>
  <sheetViews>
    <sheetView showGridLines="0" workbookViewId="0">
      <selection activeCell="C27" sqref="C27"/>
    </sheetView>
  </sheetViews>
  <sheetFormatPr defaultColWidth="9" defaultRowHeight="15"/>
  <cols>
    <col min="1" max="4" width="12.90625" style="3" customWidth="1"/>
    <col min="5" max="16384" width="9" style="3"/>
  </cols>
  <sheetData>
    <row r="1" spans="1:4" ht="25.5" customHeight="1">
      <c r="A1" s="31" t="s">
        <v>29</v>
      </c>
      <c r="B1" s="31"/>
      <c r="C1" s="31"/>
      <c r="D1" s="31"/>
    </row>
    <row r="2" spans="1:4" ht="24" customHeight="1">
      <c r="A2" s="11" t="s">
        <v>9</v>
      </c>
      <c r="B2" s="11" t="s">
        <v>30</v>
      </c>
      <c r="C2" s="11" t="s">
        <v>31</v>
      </c>
      <c r="D2" s="11" t="s">
        <v>32</v>
      </c>
    </row>
    <row r="3" spans="1:4" ht="18" customHeight="1">
      <c r="A3" s="12" t="s">
        <v>33</v>
      </c>
      <c r="B3" s="13">
        <v>7482.45</v>
      </c>
      <c r="C3" s="13">
        <v>7794.41</v>
      </c>
      <c r="D3" s="14">
        <f>(C3-B3)/B3</f>
        <v>4.169222647662197E-2</v>
      </c>
    </row>
    <row r="4" spans="1:4" ht="18" customHeight="1">
      <c r="A4" s="12" t="s">
        <v>34</v>
      </c>
      <c r="B4" s="13">
        <v>7980.07</v>
      </c>
      <c r="C4" s="13">
        <v>8875.44</v>
      </c>
      <c r="D4" s="14">
        <f t="shared" ref="D4:D18" si="0">(C4-B4)/B4</f>
        <v>0.11220077016868284</v>
      </c>
    </row>
    <row r="5" spans="1:4" ht="18" customHeight="1">
      <c r="A5" s="12" t="s">
        <v>35</v>
      </c>
      <c r="B5" s="13">
        <v>5872.19</v>
      </c>
      <c r="C5" s="13">
        <v>6593.69</v>
      </c>
      <c r="D5" s="14">
        <f t="shared" si="0"/>
        <v>0.1228672777958479</v>
      </c>
    </row>
    <row r="6" spans="1:4" ht="18" customHeight="1">
      <c r="A6" s="12" t="s">
        <v>36</v>
      </c>
      <c r="B6" s="13">
        <v>3068.81</v>
      </c>
      <c r="C6" s="13">
        <v>4332.87</v>
      </c>
      <c r="D6" s="14">
        <f t="shared" si="0"/>
        <v>0.41190559206989025</v>
      </c>
    </row>
    <row r="7" spans="1:4" ht="18" customHeight="1">
      <c r="A7" s="12" t="s">
        <v>37</v>
      </c>
      <c r="B7" s="13">
        <v>4494.47</v>
      </c>
      <c r="C7" s="13">
        <v>5737.3</v>
      </c>
      <c r="D7" s="14">
        <f t="shared" si="0"/>
        <v>0.27652426203757058</v>
      </c>
    </row>
    <row r="8" spans="1:4" ht="18" customHeight="1">
      <c r="A8" s="12" t="s">
        <v>38</v>
      </c>
      <c r="B8" s="13">
        <v>4141.42</v>
      </c>
      <c r="C8" s="13">
        <v>6564.47</v>
      </c>
      <c r="D8" s="14">
        <f t="shared" si="0"/>
        <v>0.58507709915922557</v>
      </c>
    </row>
    <row r="9" spans="1:4" ht="18" customHeight="1">
      <c r="A9" s="12" t="s">
        <v>39</v>
      </c>
      <c r="B9" s="13">
        <v>8810.0400000000009</v>
      </c>
      <c r="C9" s="13">
        <v>8987.25</v>
      </c>
      <c r="D9" s="14">
        <f t="shared" si="0"/>
        <v>2.0114551125760962E-2</v>
      </c>
    </row>
    <row r="10" spans="1:4" ht="18" customHeight="1">
      <c r="A10" s="12" t="s">
        <v>40</v>
      </c>
      <c r="B10" s="13">
        <v>5692.07</v>
      </c>
      <c r="C10" s="13">
        <v>6139.4</v>
      </c>
      <c r="D10" s="14">
        <f t="shared" si="0"/>
        <v>7.8588281591758347E-2</v>
      </c>
    </row>
    <row r="11" spans="1:4" ht="18" customHeight="1">
      <c r="A11" s="12" t="s">
        <v>41</v>
      </c>
      <c r="B11" s="13">
        <v>7506.32</v>
      </c>
      <c r="C11" s="13">
        <v>7853.15</v>
      </c>
      <c r="D11" s="14">
        <f t="shared" si="0"/>
        <v>4.6205064532287454E-2</v>
      </c>
    </row>
    <row r="12" spans="1:4" ht="18" customHeight="1">
      <c r="A12" s="12" t="s">
        <v>42</v>
      </c>
      <c r="B12" s="13">
        <v>4399.51</v>
      </c>
      <c r="C12" s="13">
        <v>6087.71</v>
      </c>
      <c r="D12" s="14">
        <f t="shared" si="0"/>
        <v>0.38372455114319542</v>
      </c>
    </row>
    <row r="13" spans="1:4" ht="18" customHeight="1">
      <c r="A13" s="12" t="s">
        <v>43</v>
      </c>
      <c r="B13" s="13">
        <v>3273.68</v>
      </c>
      <c r="C13" s="13">
        <v>4842.51</v>
      </c>
      <c r="D13" s="14">
        <f t="shared" si="0"/>
        <v>0.47922521443757499</v>
      </c>
    </row>
    <row r="14" spans="1:4" ht="18" customHeight="1">
      <c r="A14" s="12" t="s">
        <v>44</v>
      </c>
      <c r="B14" s="13">
        <v>2642.02</v>
      </c>
      <c r="C14" s="13">
        <v>3976.89</v>
      </c>
      <c r="D14" s="14">
        <f t="shared" si="0"/>
        <v>0.50524598602584381</v>
      </c>
    </row>
    <row r="15" spans="1:4" ht="18" customHeight="1">
      <c r="A15" s="12" t="s">
        <v>45</v>
      </c>
      <c r="B15" s="13">
        <v>7672.64</v>
      </c>
      <c r="C15" s="13">
        <v>9605.5499999999993</v>
      </c>
      <c r="D15" s="14">
        <f t="shared" si="0"/>
        <v>0.25192241523126313</v>
      </c>
    </row>
    <row r="16" spans="1:4" ht="18" customHeight="1">
      <c r="A16" s="12" t="s">
        <v>46</v>
      </c>
      <c r="B16" s="13">
        <v>4300.97</v>
      </c>
      <c r="C16" s="13">
        <v>7369.6</v>
      </c>
      <c r="D16" s="14">
        <f t="shared" si="0"/>
        <v>0.71347393727461483</v>
      </c>
    </row>
    <row r="17" spans="1:4" ht="18" customHeight="1">
      <c r="A17" s="12" t="s">
        <v>47</v>
      </c>
      <c r="B17" s="13">
        <v>8929.94</v>
      </c>
      <c r="C17" s="13">
        <v>9451.75</v>
      </c>
      <c r="D17" s="14">
        <f t="shared" si="0"/>
        <v>5.843376327276549E-2</v>
      </c>
    </row>
    <row r="18" spans="1:4" ht="18" customHeight="1">
      <c r="A18" s="12" t="s">
        <v>48</v>
      </c>
      <c r="B18" s="13">
        <v>7529.6</v>
      </c>
      <c r="C18" s="13">
        <v>8403.35</v>
      </c>
      <c r="D18" s="14">
        <f t="shared" si="0"/>
        <v>0.11604202082447938</v>
      </c>
    </row>
    <row r="19" spans="1:4" ht="18" customHeight="1"/>
  </sheetData>
  <mergeCells count="1">
    <mergeCell ref="A1:D1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B超工作量统计</vt:lpstr>
      <vt:lpstr>职工信息表</vt:lpstr>
      <vt:lpstr>饼图</vt:lpstr>
      <vt:lpstr>双Y轴图</vt:lpstr>
    </vt:vector>
  </TitlesOfParts>
  <Company>WwW.YlmF.CoM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hay</cp:lastModifiedBy>
  <dcterms:created xsi:type="dcterms:W3CDTF">2014-11-27T08:54:47Z</dcterms:created>
  <dcterms:modified xsi:type="dcterms:W3CDTF">2022-10-30T12:22:40Z</dcterms:modified>
</cp:coreProperties>
</file>